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tabRatio="923"/>
  </bookViews>
  <sheets>
    <sheet name="основные показактели" sheetId="5" r:id="rId1"/>
    <sheet name="Пр 2 - мун.прогр" sheetId="3" r:id="rId2"/>
  </sheets>
  <definedNames>
    <definedName name="_xlnm.Print_Area" localSheetId="0">'основные показактели'!$A$1:$K$18</definedName>
  </definedNames>
  <calcPr calcId="124519" concurrentCalc="0"/>
</workbook>
</file>

<file path=xl/calcChain.xml><?xml version="1.0" encoding="utf-8"?>
<calcChain xmlns="http://schemas.openxmlformats.org/spreadsheetml/2006/main">
  <c r="K12" i="5"/>
  <c r="J12"/>
  <c r="I12"/>
  <c r="H12"/>
  <c r="G12"/>
  <c r="F12"/>
  <c r="E12"/>
  <c r="H8" l="1"/>
  <c r="I8"/>
  <c r="J8"/>
  <c r="K8"/>
  <c r="H7"/>
  <c r="I7"/>
  <c r="J7"/>
  <c r="K7"/>
  <c r="H19"/>
  <c r="I19"/>
  <c r="J19"/>
  <c r="K19"/>
  <c r="J18"/>
  <c r="K18"/>
  <c r="M18"/>
  <c r="E17"/>
  <c r="F17"/>
  <c r="G17"/>
  <c r="H17"/>
  <c r="I17"/>
  <c r="J17"/>
  <c r="K17"/>
  <c r="D17"/>
  <c r="J16"/>
  <c r="K16"/>
  <c r="D16"/>
  <c r="M15"/>
  <c r="G15"/>
  <c r="H15"/>
  <c r="I15"/>
  <c r="J15"/>
  <c r="K15"/>
  <c r="F15"/>
  <c r="E15"/>
  <c r="I14"/>
  <c r="J14"/>
  <c r="K14"/>
  <c r="D14"/>
  <c r="D13"/>
  <c r="D12"/>
  <c r="J11"/>
  <c r="J10"/>
  <c r="J9"/>
  <c r="K9"/>
  <c r="D6"/>
</calcChain>
</file>

<file path=xl/sharedStrings.xml><?xml version="1.0" encoding="utf-8"?>
<sst xmlns="http://schemas.openxmlformats.org/spreadsheetml/2006/main" count="93" uniqueCount="71">
  <si>
    <t>№ п/п</t>
  </si>
  <si>
    <t>2016-2020</t>
  </si>
  <si>
    <t>Наименование показателя</t>
  </si>
  <si>
    <t>ед.изм.</t>
  </si>
  <si>
    <t>Выручка от реализации товаров (работ, услуг)</t>
  </si>
  <si>
    <t>Индекс промышленного производства</t>
  </si>
  <si>
    <t>Индекс производства продукции сельского хозяйства в сельхозорганизациях (в сопоставимых ценах)</t>
  </si>
  <si>
    <t>Объем инвестиций в основной капитал (за исключением бюджетных средств) в расчете на 1 жителя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</si>
  <si>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</si>
  <si>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налоговых и неналоговых доходов местного бюджета в общем объеме собственных доходов бюджета муниципального образования (без учета субвенций)</t>
  </si>
  <si>
    <t>Оборот розничной торговли на 1 жителя</t>
  </si>
  <si>
    <t>Оборот общественного питания на 1 жителя</t>
  </si>
  <si>
    <t>Среднесписочная численность работающих</t>
  </si>
  <si>
    <t>Уровень зарегистрированной безработицы к трудоспособному населению</t>
  </si>
  <si>
    <t>руб.</t>
  </si>
  <si>
    <t>%</t>
  </si>
  <si>
    <t>чел.</t>
  </si>
  <si>
    <t>тыс.руб.</t>
  </si>
  <si>
    <t>ед.</t>
  </si>
  <si>
    <t>млн.руб.</t>
  </si>
  <si>
    <t>Наименование муниципальной программы</t>
  </si>
  <si>
    <t>Период реализации программы</t>
  </si>
  <si>
    <t>Объем финансирования, млн.руб.</t>
  </si>
  <si>
    <t>Ответственный исполнитель</t>
  </si>
  <si>
    <t>Реформирование жилищно-коммунального хозяйства муниципального образования Куйтунский район на период с 2016-2020гг.</t>
  </si>
  <si>
    <t>Управление по жилищно-коммунальному хозяйству администрации муниципального образования Куйтунский район</t>
  </si>
  <si>
    <t>Ведущий специалист по спорту администрации муниципального образования Куйтунский район</t>
  </si>
  <si>
    <t>Администрация муниципального образования Куйтунский район</t>
  </si>
  <si>
    <t>Устойчивое развитие муниципального образования Куйтунский район Иркутской области на 2014-2017 годы и на период до 2020 года</t>
  </si>
  <si>
    <t>2014-2020</t>
  </si>
  <si>
    <t>Образование на 2015-2018 годы</t>
  </si>
  <si>
    <t>2015-2018</t>
  </si>
  <si>
    <t>Управление образования администрации муниципального образования Куйтунский район</t>
  </si>
  <si>
    <t xml:space="preserve">Управление образования, управление ЖКХ, отдел архитектуры, отдел культуры  администрации муниципального образования Куйтунский район, КУМИ администрации муниципального образования Куйтунский район </t>
  </si>
  <si>
    <t>Поддержка малого бизнеса на 2015-2018 годы</t>
  </si>
  <si>
    <t>Экономическое управление  администрации муниципального образования Куйтунский район</t>
  </si>
  <si>
    <t>Среднемесячная номинальная начисленная заработная плата</t>
  </si>
  <si>
    <t>псэ.разв</t>
  </si>
  <si>
    <t>отч.мэра и стат</t>
  </si>
  <si>
    <t xml:space="preserve">отч.мэра </t>
  </si>
  <si>
    <t>Приложение 1 
к Стратегии социально-экономического развития муниципального образования Куйтунский район</t>
  </si>
  <si>
    <t>Приложение 2
к Стратегии социально-экономического развития муниципального образования Куйтунский район</t>
  </si>
  <si>
    <t>Повышение безопасности дорожного движения в муниципальном образовании Куйтунский район на 2016-2020 годы</t>
  </si>
  <si>
    <t>Профилактика правонарушений на территории муниципального образования Куйтунский район на 2016-2020 годы</t>
  </si>
  <si>
    <t>Улучшение условий и охраны труда в муниципальном образовании Куйтунский район на 2017-2020 годы</t>
  </si>
  <si>
    <t>2017-2020</t>
  </si>
  <si>
    <t>Отдел потребительсокго рынка и труда экономического управления администрации муниципального образования Куйтунский район</t>
  </si>
  <si>
    <t>Профилактика наркомании и социально-негативных явлений на территории муниципального образования Куйтунский район на 2017-2019гг.»</t>
  </si>
  <si>
    <t>2017-2019</t>
  </si>
  <si>
    <t>инвест к псэ разв</t>
  </si>
  <si>
    <t>оцен.эффек-ти</t>
  </si>
  <si>
    <t>фу от Зверевой Лены без консолидации</t>
  </si>
  <si>
    <t>Развитие физической культуры и спорта в муниципальном образовании Куйтунский район на 2018-2022гг.</t>
  </si>
  <si>
    <t>2018-2022</t>
  </si>
  <si>
    <t>2017 факт</t>
  </si>
  <si>
    <t>2018 (оценка)</t>
  </si>
  <si>
    <t>Количество реализованных проектов
 СМСП с учетом поддержки</t>
  </si>
  <si>
    <t>Охрана окружающей среды на 2019-2022 годы</t>
  </si>
  <si>
    <t>2019-2022</t>
  </si>
  <si>
    <t>Администрация муниципального образования Куйтунский район, МКУ КУМИ по Куйтунскомй району</t>
  </si>
  <si>
    <t>Поддержка малого бизнеса на 2019-2024 годы</t>
  </si>
  <si>
    <t>2019-2024</t>
  </si>
  <si>
    <t>Молодежь Куйтунского района на 2018-2022гг.</t>
  </si>
  <si>
    <t>Развитие культуры муниципального образования Куйтунский район на 2019-2021г</t>
  </si>
  <si>
    <t>2019-2021</t>
  </si>
  <si>
    <t>Администрация муниципального образования Куйтунский район, отдел культуры, спорта и молодежной политики</t>
  </si>
  <si>
    <t>Образование на 2018- годы</t>
  </si>
  <si>
    <t>Развитие градостроительной деятельности и управление земельными ресурсами на территории МО Куйтунский район на 2019-2022 годы</t>
  </si>
  <si>
    <t>2019-2013</t>
  </si>
  <si>
    <t>ОСНОВНЫЕ ПОКАЗАТЕЛИ СТРАТЕГИИ СОЦИАЛЬНО-ЭКОНОМИЧЕСКОГО РАЗВИТИЯ МУНИЦИПАЛЬНОГО ОБРАЗОВАНИЯ КУЙТУНСКИЙ РАЙОН</t>
  </si>
  <si>
    <t>Численость постоянного населения на конец года, человек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</si>
</sst>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3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2" xfId="0" applyBorder="1" applyAlignment="1">
      <alignment horizontal="right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5"/>
  <cols>
    <col min="1" max="1" width="4.28515625" style="4" customWidth="1"/>
    <col min="2" max="2" width="65.42578125" style="5" customWidth="1"/>
    <col min="3" max="3" width="9" style="4" customWidth="1"/>
    <col min="4" max="4" width="12.28515625" style="11" hidden="1" customWidth="1"/>
    <col min="5" max="5" width="11.7109375" style="4" bestFit="1" customWidth="1"/>
    <col min="6" max="7" width="9.140625" style="4"/>
    <col min="8" max="8" width="11.7109375" style="4" bestFit="1" customWidth="1"/>
    <col min="9" max="10" width="9.140625" style="4"/>
    <col min="11" max="11" width="9.140625" style="5"/>
    <col min="12" max="12" width="27.7109375" style="10" customWidth="1"/>
    <col min="13" max="13" width="11.7109375" style="5" bestFit="1" customWidth="1"/>
    <col min="14" max="16384" width="9.140625" style="5"/>
  </cols>
  <sheetData>
    <row r="1" spans="1:13" ht="42.75" customHeight="1">
      <c r="G1" s="31" t="s">
        <v>40</v>
      </c>
      <c r="H1" s="31"/>
      <c r="I1" s="31"/>
      <c r="J1" s="31"/>
      <c r="K1" s="31"/>
    </row>
    <row r="2" spans="1:13" ht="21.75" customHeight="1">
      <c r="B2" s="32" t="s">
        <v>69</v>
      </c>
      <c r="C2" s="32"/>
      <c r="D2" s="32"/>
      <c r="E2" s="32"/>
      <c r="F2" s="32"/>
      <c r="G2" s="32"/>
      <c r="H2" s="32"/>
      <c r="I2" s="32"/>
      <c r="J2" s="32"/>
      <c r="K2" s="32"/>
    </row>
    <row r="3" spans="1:13" ht="12.75" customHeight="1">
      <c r="G3" s="30"/>
      <c r="H3" s="30"/>
      <c r="I3" s="30"/>
      <c r="J3" s="30"/>
      <c r="K3" s="30"/>
    </row>
    <row r="4" spans="1:13" ht="13.5" customHeight="1"/>
    <row r="5" spans="1:13" ht="26.25" customHeight="1">
      <c r="A5" s="6" t="s">
        <v>0</v>
      </c>
      <c r="B5" s="7" t="s">
        <v>2</v>
      </c>
      <c r="C5" s="7" t="s">
        <v>3</v>
      </c>
      <c r="D5" s="12">
        <v>2015</v>
      </c>
      <c r="E5" s="7" t="s">
        <v>54</v>
      </c>
      <c r="F5" s="7" t="s">
        <v>55</v>
      </c>
      <c r="G5" s="7">
        <v>2019</v>
      </c>
      <c r="H5" s="7">
        <v>2020</v>
      </c>
      <c r="I5" s="7">
        <v>2021</v>
      </c>
      <c r="J5" s="7">
        <v>2022</v>
      </c>
      <c r="K5" s="7">
        <v>2030</v>
      </c>
    </row>
    <row r="6" spans="1:13" ht="27.75" customHeight="1">
      <c r="A6" s="6">
        <v>1</v>
      </c>
      <c r="B6" s="8" t="s">
        <v>70</v>
      </c>
      <c r="C6" s="6" t="s">
        <v>16</v>
      </c>
      <c r="D6" s="13">
        <f>-98*1000/29499</f>
        <v>-3.3221465134411337</v>
      </c>
      <c r="E6" s="34">
        <v>28555</v>
      </c>
      <c r="F6" s="34">
        <v>28238</v>
      </c>
      <c r="G6" s="34">
        <v>27900</v>
      </c>
      <c r="H6" s="34">
        <v>27700</v>
      </c>
      <c r="I6" s="34">
        <v>27500</v>
      </c>
      <c r="J6" s="34">
        <v>27500</v>
      </c>
      <c r="K6" s="34">
        <v>27500</v>
      </c>
      <c r="L6" s="10" t="s">
        <v>39</v>
      </c>
    </row>
    <row r="7" spans="1:13" ht="27.75" customHeight="1">
      <c r="A7" s="6"/>
      <c r="B7" s="8" t="s">
        <v>12</v>
      </c>
      <c r="C7" s="6" t="s">
        <v>16</v>
      </c>
      <c r="D7" s="14">
        <v>6800</v>
      </c>
      <c r="E7" s="17">
        <v>6500</v>
      </c>
      <c r="F7" s="17">
        <v>6400</v>
      </c>
      <c r="G7" s="17">
        <v>6400</v>
      </c>
      <c r="H7" s="17">
        <f>G7</f>
        <v>6400</v>
      </c>
      <c r="I7" s="17">
        <f t="shared" ref="I7:I8" si="0">H7</f>
        <v>6400</v>
      </c>
      <c r="J7" s="17">
        <f t="shared" ref="J7:J8" si="1">I7</f>
        <v>6400</v>
      </c>
      <c r="K7" s="17">
        <f t="shared" ref="K7:K8" si="2">J7</f>
        <v>6400</v>
      </c>
    </row>
    <row r="8" spans="1:13" ht="27.75" customHeight="1">
      <c r="A8" s="6"/>
      <c r="B8" s="8" t="s">
        <v>13</v>
      </c>
      <c r="C8" s="6" t="s">
        <v>15</v>
      </c>
      <c r="D8" s="14">
        <v>2.6</v>
      </c>
      <c r="E8" s="17">
        <v>2.8</v>
      </c>
      <c r="F8" s="17">
        <v>2.8</v>
      </c>
      <c r="G8" s="17">
        <v>2.8</v>
      </c>
      <c r="H8" s="17">
        <f>G8</f>
        <v>2.8</v>
      </c>
      <c r="I8" s="17">
        <f t="shared" si="0"/>
        <v>2.8</v>
      </c>
      <c r="J8" s="17">
        <f t="shared" si="1"/>
        <v>2.8</v>
      </c>
      <c r="K8" s="17">
        <f t="shared" si="2"/>
        <v>2.8</v>
      </c>
    </row>
    <row r="9" spans="1:13" ht="15" customHeight="1">
      <c r="A9" s="6">
        <v>3</v>
      </c>
      <c r="B9" s="8" t="s">
        <v>4</v>
      </c>
      <c r="C9" s="6" t="s">
        <v>19</v>
      </c>
      <c r="D9" s="14">
        <v>2336.6</v>
      </c>
      <c r="E9" s="21">
        <v>2008.2</v>
      </c>
      <c r="F9" s="21">
        <v>2067</v>
      </c>
      <c r="G9" s="21">
        <v>2163.3000000000002</v>
      </c>
      <c r="H9" s="21">
        <v>2249.6999999999998</v>
      </c>
      <c r="I9" s="21">
        <v>2369.4</v>
      </c>
      <c r="J9" s="21">
        <f t="shared" ref="J9:K11" si="3">I9</f>
        <v>2369.4</v>
      </c>
      <c r="K9" s="21">
        <f t="shared" si="3"/>
        <v>2369.4</v>
      </c>
      <c r="L9" s="10" t="s">
        <v>37</v>
      </c>
    </row>
    <row r="10" spans="1:13">
      <c r="A10" s="6">
        <v>4</v>
      </c>
      <c r="B10" s="8" t="s">
        <v>5</v>
      </c>
      <c r="C10" s="6" t="s">
        <v>15</v>
      </c>
      <c r="D10" s="14">
        <v>83.97</v>
      </c>
      <c r="E10" s="21">
        <v>102.39</v>
      </c>
      <c r="F10" s="21">
        <v>92.12</v>
      </c>
      <c r="G10" s="21">
        <v>116.2</v>
      </c>
      <c r="H10" s="21">
        <v>108.13</v>
      </c>
      <c r="I10" s="21">
        <v>100.22</v>
      </c>
      <c r="J10" s="21">
        <f t="shared" si="3"/>
        <v>100.22</v>
      </c>
      <c r="K10" s="21">
        <v>105</v>
      </c>
      <c r="L10" s="10" t="s">
        <v>37</v>
      </c>
    </row>
    <row r="11" spans="1:13" ht="28.5" customHeight="1">
      <c r="A11" s="6">
        <v>5</v>
      </c>
      <c r="B11" s="8" t="s">
        <v>6</v>
      </c>
      <c r="C11" s="6" t="s">
        <v>15</v>
      </c>
      <c r="D11" s="14">
        <v>87.07</v>
      </c>
      <c r="E11" s="21">
        <v>106.88</v>
      </c>
      <c r="F11" s="21">
        <v>82.46</v>
      </c>
      <c r="G11" s="21">
        <v>103.43</v>
      </c>
      <c r="H11" s="21">
        <v>101.52</v>
      </c>
      <c r="I11" s="21">
        <v>100.41</v>
      </c>
      <c r="J11" s="21">
        <f t="shared" si="3"/>
        <v>100.41</v>
      </c>
      <c r="K11" s="21">
        <v>107</v>
      </c>
      <c r="L11" s="10" t="s">
        <v>37</v>
      </c>
    </row>
    <row r="12" spans="1:13" ht="32.25" customHeight="1">
      <c r="A12" s="6">
        <v>6</v>
      </c>
      <c r="B12" s="8" t="s">
        <v>7</v>
      </c>
      <c r="C12" s="6" t="s">
        <v>15</v>
      </c>
      <c r="D12" s="15">
        <f>(187880/29499)*100/187880</f>
        <v>3.3899454218787079E-3</v>
      </c>
      <c r="E12" s="37">
        <f>(399000/28555)*100/399000</f>
        <v>3.5020136578532654E-3</v>
      </c>
      <c r="F12" s="37">
        <f>(339000/28238)*100/339000</f>
        <v>3.5413272894680931E-3</v>
      </c>
      <c r="G12" s="37">
        <f>(294000/28238)*100/294000</f>
        <v>3.5413272894680922E-3</v>
      </c>
      <c r="H12" s="37">
        <f>(283000/28239)*100/283000</f>
        <v>3.5412018839194024E-3</v>
      </c>
      <c r="I12" s="37">
        <f>(283000/28238)*100/283000</f>
        <v>3.5413272894680927E-3</v>
      </c>
      <c r="J12" s="37">
        <f>(283000/28238)*100/283000</f>
        <v>3.5413272894680927E-3</v>
      </c>
      <c r="K12" s="37">
        <f>(283000/28238)*100/283000</f>
        <v>3.5413272894680927E-3</v>
      </c>
      <c r="L12" s="10" t="s">
        <v>49</v>
      </c>
    </row>
    <row r="13" spans="1:13" ht="30.75" customHeight="1">
      <c r="A13" s="6">
        <v>7</v>
      </c>
      <c r="B13" s="9" t="s">
        <v>56</v>
      </c>
      <c r="C13" s="21" t="s">
        <v>18</v>
      </c>
      <c r="D13" s="34">
        <f>10000*(90+511)/29499</f>
        <v>203.73571985491034</v>
      </c>
      <c r="E13" s="35">
        <v>0</v>
      </c>
      <c r="F13" s="36">
        <v>4</v>
      </c>
      <c r="G13" s="36">
        <v>4</v>
      </c>
      <c r="H13" s="36">
        <v>5</v>
      </c>
      <c r="I13" s="36">
        <v>5</v>
      </c>
      <c r="J13" s="36">
        <v>5</v>
      </c>
      <c r="K13" s="36">
        <v>15</v>
      </c>
    </row>
    <row r="14" spans="1:13" ht="60" customHeight="1">
      <c r="A14" s="6">
        <v>8</v>
      </c>
      <c r="B14" s="8" t="s">
        <v>8</v>
      </c>
      <c r="C14" s="6" t="s">
        <v>15</v>
      </c>
      <c r="D14" s="13">
        <f>(511+935)/6800*100</f>
        <v>21.264705882352942</v>
      </c>
      <c r="E14" s="22">
        <v>23</v>
      </c>
      <c r="F14" s="22">
        <v>23</v>
      </c>
      <c r="G14" s="22">
        <v>23</v>
      </c>
      <c r="H14" s="22">
        <v>23</v>
      </c>
      <c r="I14" s="22">
        <f t="shared" ref="I14:K14" si="4">H14</f>
        <v>23</v>
      </c>
      <c r="J14" s="22">
        <f t="shared" si="4"/>
        <v>23</v>
      </c>
      <c r="K14" s="22">
        <f t="shared" si="4"/>
        <v>23</v>
      </c>
    </row>
    <row r="15" spans="1:13" ht="45" customHeight="1">
      <c r="A15" s="6">
        <v>17</v>
      </c>
      <c r="B15" s="9" t="s">
        <v>9</v>
      </c>
      <c r="C15" s="6" t="s">
        <v>15</v>
      </c>
      <c r="D15" s="14">
        <v>37.799999999999997</v>
      </c>
      <c r="E15" s="25">
        <f>195163/(1156524-504599)*100</f>
        <v>29.936419066610426</v>
      </c>
      <c r="F15" s="25">
        <f>191900/(1374797-566404)*100</f>
        <v>23.738453945049002</v>
      </c>
      <c r="G15" s="25">
        <f>(191900/(1374797-566404)*100)*101.9%</f>
        <v>24.189484570004936</v>
      </c>
      <c r="H15" s="25">
        <f>G15</f>
        <v>24.189484570004936</v>
      </c>
      <c r="I15" s="25">
        <f>H15</f>
        <v>24.189484570004936</v>
      </c>
      <c r="J15" s="25">
        <f>I15</f>
        <v>24.189484570004936</v>
      </c>
      <c r="K15" s="25">
        <f>J15</f>
        <v>24.189484570004936</v>
      </c>
      <c r="L15" s="10" t="s">
        <v>51</v>
      </c>
      <c r="M15" s="20">
        <f>135.368/112.444*100-100</f>
        <v>20.387037102913453</v>
      </c>
    </row>
    <row r="16" spans="1:13" ht="15.75" customHeight="1">
      <c r="A16" s="6">
        <v>18</v>
      </c>
      <c r="B16" s="8" t="s">
        <v>10</v>
      </c>
      <c r="C16" s="6" t="s">
        <v>17</v>
      </c>
      <c r="D16" s="13">
        <f>2100700000/29499</f>
        <v>71212.58347740602</v>
      </c>
      <c r="E16" s="23">
        <v>83056</v>
      </c>
      <c r="F16" s="23">
        <v>85786</v>
      </c>
      <c r="G16" s="24">
        <v>90032</v>
      </c>
      <c r="H16" s="22">
        <v>93855</v>
      </c>
      <c r="I16" s="22">
        <v>98320</v>
      </c>
      <c r="J16" s="22">
        <f t="shared" ref="J16:K16" si="5">I16</f>
        <v>98320</v>
      </c>
      <c r="K16" s="22">
        <f t="shared" si="5"/>
        <v>98320</v>
      </c>
      <c r="L16" s="10" t="s">
        <v>50</v>
      </c>
    </row>
    <row r="17" spans="1:13" ht="15.75" customHeight="1">
      <c r="A17" s="6">
        <v>19</v>
      </c>
      <c r="B17" s="8" t="s">
        <v>11</v>
      </c>
      <c r="C17" s="6" t="s">
        <v>17</v>
      </c>
      <c r="D17" s="13">
        <f>56600000/29499</f>
        <v>1918.7091087833485</v>
      </c>
      <c r="E17" s="22">
        <f>71000/28.555</f>
        <v>2486.4296970758187</v>
      </c>
      <c r="F17" s="22">
        <f>E17</f>
        <v>2486.4296970758187</v>
      </c>
      <c r="G17" s="22">
        <f>F17</f>
        <v>2486.4296970758187</v>
      </c>
      <c r="H17" s="22">
        <f t="shared" ref="H17:K17" si="6">G17</f>
        <v>2486.4296970758187</v>
      </c>
      <c r="I17" s="22">
        <f t="shared" si="6"/>
        <v>2486.4296970758187</v>
      </c>
      <c r="J17" s="22">
        <f t="shared" si="6"/>
        <v>2486.4296970758187</v>
      </c>
      <c r="K17" s="22">
        <f t="shared" si="6"/>
        <v>2486.4296970758187</v>
      </c>
      <c r="L17" s="10" t="s">
        <v>38</v>
      </c>
    </row>
    <row r="18" spans="1:13" ht="18" customHeight="1">
      <c r="A18" s="6">
        <v>25</v>
      </c>
      <c r="B18" s="8" t="s">
        <v>36</v>
      </c>
      <c r="C18" s="6" t="s">
        <v>14</v>
      </c>
      <c r="D18" s="14">
        <v>18816</v>
      </c>
      <c r="E18" s="17">
        <v>19216</v>
      </c>
      <c r="F18" s="17">
        <v>21390</v>
      </c>
      <c r="G18" s="17">
        <v>22212</v>
      </c>
      <c r="H18" s="17">
        <v>22755</v>
      </c>
      <c r="I18" s="17">
        <v>23358</v>
      </c>
      <c r="J18" s="17">
        <f t="shared" ref="I18:K19" si="7">I18</f>
        <v>23358</v>
      </c>
      <c r="K18" s="17">
        <f t="shared" si="7"/>
        <v>23358</v>
      </c>
      <c r="L18" s="10" t="s">
        <v>37</v>
      </c>
      <c r="M18" s="5">
        <f>K18/E18*100-100</f>
        <v>21.554954204829315</v>
      </c>
    </row>
    <row r="19" spans="1:13">
      <c r="H19" s="4">
        <f>H18/D18*100</f>
        <v>120.93431122448979</v>
      </c>
      <c r="I19" s="4">
        <f t="shared" si="7"/>
        <v>120.93431122448979</v>
      </c>
      <c r="J19" s="4">
        <f t="shared" si="7"/>
        <v>120.93431122448979</v>
      </c>
      <c r="K19" s="5">
        <f t="shared" si="7"/>
        <v>120.93431122448979</v>
      </c>
    </row>
  </sheetData>
  <mergeCells count="2">
    <mergeCell ref="G1:K1"/>
    <mergeCell ref="B2:K2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B18" sqref="B18"/>
    </sheetView>
  </sheetViews>
  <sheetFormatPr defaultRowHeight="15"/>
  <cols>
    <col min="1" max="1" width="9.140625" style="1"/>
    <col min="2" max="2" width="35" style="1" customWidth="1"/>
    <col min="3" max="3" width="21.42578125" style="1" customWidth="1"/>
    <col min="4" max="4" width="18.5703125" style="1" customWidth="1"/>
    <col min="5" max="5" width="41" style="1" customWidth="1"/>
    <col min="6" max="16384" width="9.140625" style="1"/>
  </cols>
  <sheetData>
    <row r="1" spans="1:5" ht="45" customHeight="1">
      <c r="D1" s="33" t="s">
        <v>41</v>
      </c>
      <c r="E1" s="33"/>
    </row>
    <row r="2" spans="1:5" ht="51" customHeight="1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</row>
    <row r="3" spans="1:5" ht="94.5" customHeight="1">
      <c r="A3" s="2">
        <v>1</v>
      </c>
      <c r="B3" s="19" t="s">
        <v>28</v>
      </c>
      <c r="C3" s="2" t="s">
        <v>29</v>
      </c>
      <c r="D3" s="26">
        <v>2782.5</v>
      </c>
      <c r="E3" s="19" t="s">
        <v>33</v>
      </c>
    </row>
    <row r="4" spans="1:5" ht="74.25" customHeight="1">
      <c r="A4" s="2">
        <v>2</v>
      </c>
      <c r="B4" s="19" t="s">
        <v>24</v>
      </c>
      <c r="C4" s="2" t="s">
        <v>1</v>
      </c>
      <c r="D4" s="26">
        <v>9.8000000000000007</v>
      </c>
      <c r="E4" s="19" t="s">
        <v>25</v>
      </c>
    </row>
    <row r="5" spans="1:5" ht="60">
      <c r="A5" s="2">
        <v>3</v>
      </c>
      <c r="B5" s="19" t="s">
        <v>42</v>
      </c>
      <c r="C5" s="2" t="s">
        <v>1</v>
      </c>
      <c r="D5" s="26">
        <v>0.185</v>
      </c>
      <c r="E5" s="19" t="s">
        <v>27</v>
      </c>
    </row>
    <row r="6" spans="1:5" ht="60">
      <c r="A6" s="2">
        <v>4</v>
      </c>
      <c r="B6" s="19" t="s">
        <v>43</v>
      </c>
      <c r="C6" s="2" t="s">
        <v>1</v>
      </c>
      <c r="D6" s="27">
        <v>0.18</v>
      </c>
      <c r="E6" s="19" t="s">
        <v>27</v>
      </c>
    </row>
    <row r="7" spans="1:5" ht="60">
      <c r="A7" s="2">
        <v>5</v>
      </c>
      <c r="B7" s="19" t="s">
        <v>44</v>
      </c>
      <c r="C7" s="2" t="s">
        <v>45</v>
      </c>
      <c r="D7" s="27">
        <v>0.40300000000000002</v>
      </c>
      <c r="E7" s="19" t="s">
        <v>46</v>
      </c>
    </row>
    <row r="8" spans="1:5" ht="45">
      <c r="A8" s="2">
        <v>6</v>
      </c>
      <c r="B8" s="19" t="s">
        <v>34</v>
      </c>
      <c r="C8" s="2" t="s">
        <v>31</v>
      </c>
      <c r="D8" s="26">
        <v>0.73799999999999999</v>
      </c>
      <c r="E8" s="19" t="s">
        <v>35</v>
      </c>
    </row>
    <row r="9" spans="1:5" ht="45">
      <c r="A9" s="2">
        <v>7</v>
      </c>
      <c r="B9" s="19" t="s">
        <v>30</v>
      </c>
      <c r="C9" s="2" t="s">
        <v>31</v>
      </c>
      <c r="D9" s="26">
        <v>43.615000000000002</v>
      </c>
      <c r="E9" s="19" t="s">
        <v>32</v>
      </c>
    </row>
    <row r="10" spans="1:5" ht="60">
      <c r="A10" s="2">
        <v>8</v>
      </c>
      <c r="B10" s="19" t="s">
        <v>52</v>
      </c>
      <c r="C10" s="18" t="s">
        <v>53</v>
      </c>
      <c r="D10" s="21">
        <v>3.2370000000000001</v>
      </c>
      <c r="E10" s="19" t="s">
        <v>26</v>
      </c>
    </row>
    <row r="11" spans="1:5" ht="30">
      <c r="A11" s="2">
        <v>9</v>
      </c>
      <c r="B11" s="19" t="s">
        <v>62</v>
      </c>
      <c r="C11" s="18" t="s">
        <v>53</v>
      </c>
      <c r="D11" s="21">
        <v>2.64</v>
      </c>
      <c r="E11" s="19" t="s">
        <v>27</v>
      </c>
    </row>
    <row r="12" spans="1:5" ht="75">
      <c r="A12" s="2">
        <v>10</v>
      </c>
      <c r="B12" s="19" t="s">
        <v>47</v>
      </c>
      <c r="C12" s="16" t="s">
        <v>48</v>
      </c>
      <c r="D12" s="28">
        <v>0.22600000000000001</v>
      </c>
      <c r="E12" s="19" t="s">
        <v>27</v>
      </c>
    </row>
    <row r="13" spans="1:5" ht="45">
      <c r="A13" s="29">
        <v>11</v>
      </c>
      <c r="B13" s="29" t="s">
        <v>57</v>
      </c>
      <c r="C13" s="29" t="s">
        <v>58</v>
      </c>
      <c r="D13" s="29">
        <v>17.329999999999998</v>
      </c>
      <c r="E13" s="19" t="s">
        <v>59</v>
      </c>
    </row>
    <row r="14" spans="1:5" ht="45">
      <c r="A14" s="29">
        <v>12</v>
      </c>
      <c r="B14" s="29" t="s">
        <v>60</v>
      </c>
      <c r="C14" s="29" t="s">
        <v>61</v>
      </c>
      <c r="D14" s="29">
        <v>14.75</v>
      </c>
      <c r="E14" s="29" t="s">
        <v>35</v>
      </c>
    </row>
    <row r="15" spans="1:5" ht="75">
      <c r="A15" s="29">
        <v>13</v>
      </c>
      <c r="B15" s="29" t="s">
        <v>67</v>
      </c>
      <c r="C15" s="29" t="s">
        <v>58</v>
      </c>
      <c r="D15" s="29">
        <v>0.72099999999999997</v>
      </c>
      <c r="E15" s="29" t="s">
        <v>27</v>
      </c>
    </row>
    <row r="16" spans="1:5" ht="45">
      <c r="A16" s="29">
        <v>14</v>
      </c>
      <c r="B16" s="29" t="s">
        <v>63</v>
      </c>
      <c r="C16" s="29" t="s">
        <v>64</v>
      </c>
      <c r="D16" s="29">
        <v>150.19</v>
      </c>
      <c r="E16" s="29" t="s">
        <v>65</v>
      </c>
    </row>
    <row r="17" spans="1:5" ht="45">
      <c r="A17" s="29">
        <v>15</v>
      </c>
      <c r="B17" s="29" t="s">
        <v>66</v>
      </c>
      <c r="C17" s="29" t="s">
        <v>68</v>
      </c>
      <c r="D17" s="29">
        <v>5459.7</v>
      </c>
      <c r="E17" s="29" t="s">
        <v>32</v>
      </c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 показактели</vt:lpstr>
      <vt:lpstr>Пр 2 - мун.прогр</vt:lpstr>
      <vt:lpstr>'основные показактели'!Область_печати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2016-07-11T10:57:12Z</cp:lastPrinted>
  <dcterms:created xsi:type="dcterms:W3CDTF">2006-09-16T00:00:00Z</dcterms:created>
  <dcterms:modified xsi:type="dcterms:W3CDTF">2018-09-20T06:18:49Z</dcterms:modified>
</cp:coreProperties>
</file>